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Сибинтэк\260825 ЭП 1\"/>
    </mc:Choice>
  </mc:AlternateContent>
  <xr:revisionPtr revIDLastSave="0" documentId="13_ncr:1_{7F6C33BE-6733-4AEB-823D-EEFEBB3A44F3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Свод к договору" sheetId="6" r:id="rId1"/>
    <sheet name="ФОТ " sheetId="4" r:id="rId2"/>
    <sheet name="Транспорт" sheetId="7" r:id="rId3"/>
    <sheet name="Накладные" sheetId="5" r:id="rId4"/>
    <sheet name="Лист3" sheetId="3" state="hidden" r:id="rId5"/>
  </sheets>
  <externalReferences>
    <externalReference r:id="rId6"/>
  </externalReferences>
  <definedNames>
    <definedName name="_xlnm.Print_Area" localSheetId="3">Накладные!$A$1:$D$24</definedName>
    <definedName name="_xlnm.Print_Area" localSheetId="0">'Свод к договору'!$A$1:$M$23</definedName>
    <definedName name="_xlnm.Print_Area" localSheetId="2">Транспорт!$A$1:$K$13</definedName>
    <definedName name="_xlnm.Print_Area" localSheetId="1">'ФОТ 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4" l="1"/>
  <c r="F18" i="6" l="1"/>
  <c r="D11" i="6" l="1"/>
  <c r="D10" i="6"/>
  <c r="D9" i="6"/>
  <c r="C21" i="5" l="1"/>
  <c r="H9" i="7" l="1"/>
  <c r="G9" i="7"/>
  <c r="C11" i="7"/>
  <c r="H10" i="7"/>
  <c r="G10" i="7"/>
  <c r="H8" i="7"/>
  <c r="K8" i="7" s="1"/>
  <c r="G8" i="7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K10" i="7" l="1"/>
  <c r="K9" i="7"/>
  <c r="G11" i="7"/>
  <c r="H11" i="7"/>
  <c r="D21" i="5"/>
  <c r="H17" i="6" l="1"/>
  <c r="H13" i="6"/>
  <c r="H9" i="6"/>
  <c r="H16" i="6"/>
  <c r="H8" i="6"/>
  <c r="H15" i="6"/>
  <c r="H11" i="6"/>
  <c r="H7" i="6"/>
  <c r="H14" i="6"/>
  <c r="H6" i="6"/>
  <c r="H12" i="6"/>
  <c r="H10" i="6"/>
  <c r="K11" i="7"/>
  <c r="E6" i="6" s="1"/>
  <c r="H18" i="6" l="1"/>
  <c r="D9" i="4" l="1"/>
  <c r="E9" i="4" s="1"/>
  <c r="D10" i="4"/>
  <c r="E10" i="4" s="1"/>
  <c r="D11" i="4"/>
  <c r="E11" i="4" s="1"/>
  <c r="D12" i="4"/>
  <c r="E12" i="4" s="1"/>
  <c r="H11" i="4" l="1"/>
  <c r="I11" i="4" s="1"/>
  <c r="H10" i="4"/>
  <c r="I10" i="4" s="1"/>
  <c r="H12" i="4"/>
  <c r="I12" i="4" s="1"/>
  <c r="H9" i="4"/>
  <c r="I9" i="4" s="1"/>
  <c r="I14" i="4" l="1"/>
  <c r="D16" i="6"/>
  <c r="D14" i="6"/>
  <c r="D12" i="6"/>
  <c r="D17" i="6"/>
  <c r="D15" i="6"/>
  <c r="D13" i="6"/>
  <c r="I17" i="4" l="1"/>
  <c r="I16" i="4" s="1"/>
  <c r="D18" i="6"/>
  <c r="I15" i="4" l="1"/>
  <c r="I19" i="4" s="1"/>
  <c r="E8" i="6" l="1"/>
  <c r="E12" i="6"/>
  <c r="E16" i="6"/>
  <c r="E10" i="6"/>
  <c r="E11" i="6"/>
  <c r="E15" i="6"/>
  <c r="E7" i="6"/>
  <c r="E9" i="6"/>
  <c r="E13" i="6"/>
  <c r="E17" i="6"/>
  <c r="E14" i="6"/>
  <c r="C14" i="6"/>
  <c r="G14" i="6" s="1"/>
  <c r="I14" i="6" s="1"/>
  <c r="C10" i="6"/>
  <c r="C6" i="6"/>
  <c r="C17" i="6"/>
  <c r="G17" i="6" s="1"/>
  <c r="I17" i="6" s="1"/>
  <c r="J17" i="6" s="1"/>
  <c r="C9" i="6"/>
  <c r="G9" i="6" s="1"/>
  <c r="I9" i="6" s="1"/>
  <c r="C16" i="6"/>
  <c r="C12" i="6"/>
  <c r="G12" i="6" s="1"/>
  <c r="I12" i="6" s="1"/>
  <c r="J12" i="6" s="1"/>
  <c r="C8" i="6"/>
  <c r="G8" i="6" s="1"/>
  <c r="I8" i="6" s="1"/>
  <c r="C15" i="6"/>
  <c r="G15" i="6" s="1"/>
  <c r="I15" i="6" s="1"/>
  <c r="J15" i="6" s="1"/>
  <c r="C7" i="6"/>
  <c r="C13" i="6"/>
  <c r="G13" i="6" s="1"/>
  <c r="I13" i="6" s="1"/>
  <c r="J13" i="6" s="1"/>
  <c r="C11" i="6"/>
  <c r="G11" i="6" s="1"/>
  <c r="I11" i="6" s="1"/>
  <c r="E18" i="6" l="1"/>
  <c r="G7" i="6"/>
  <c r="I7" i="6" s="1"/>
  <c r="J7" i="6" s="1"/>
  <c r="K7" i="6" s="1"/>
  <c r="G16" i="6"/>
  <c r="I16" i="6" s="1"/>
  <c r="J16" i="6" s="1"/>
  <c r="K16" i="6" s="1"/>
  <c r="G10" i="6"/>
  <c r="I10" i="6" s="1"/>
  <c r="J10" i="6" s="1"/>
  <c r="K10" i="6" s="1"/>
  <c r="J11" i="6"/>
  <c r="K11" i="6" s="1"/>
  <c r="J8" i="6"/>
  <c r="K8" i="6" s="1"/>
  <c r="J9" i="6"/>
  <c r="K9" i="6" s="1"/>
  <c r="J14" i="6"/>
  <c r="K14" i="6" s="1"/>
  <c r="K13" i="6"/>
  <c r="C18" i="6"/>
  <c r="G6" i="6"/>
  <c r="K12" i="6"/>
  <c r="K15" i="6"/>
  <c r="L11" i="6" l="1"/>
  <c r="M11" i="6" s="1"/>
  <c r="L14" i="6"/>
  <c r="M14" i="6" s="1"/>
  <c r="L10" i="6"/>
  <c r="M10" i="6" s="1"/>
  <c r="L9" i="6"/>
  <c r="M9" i="6" s="1"/>
  <c r="L16" i="6"/>
  <c r="M16" i="6" s="1"/>
  <c r="L8" i="6"/>
  <c r="M8" i="6" s="1"/>
  <c r="L7" i="6"/>
  <c r="M7" i="6" s="1"/>
  <c r="L15" i="6"/>
  <c r="M15" i="6" s="1"/>
  <c r="L13" i="6"/>
  <c r="M13" i="6" s="1"/>
  <c r="L12" i="6"/>
  <c r="M12" i="6" s="1"/>
  <c r="K17" i="6"/>
  <c r="G18" i="6"/>
  <c r="I6" i="6"/>
  <c r="I18" i="6" l="1"/>
  <c r="J6" i="6"/>
  <c r="J18" i="6" s="1"/>
  <c r="L17" i="6"/>
  <c r="M17" i="6" s="1"/>
  <c r="K6" i="6" l="1"/>
  <c r="K18" i="6" l="1"/>
  <c r="L6" i="6"/>
  <c r="L18" i="6" s="1"/>
  <c r="M6" i="6" l="1"/>
  <c r="M18" i="6" s="1"/>
</calcChain>
</file>

<file path=xl/sharedStrings.xml><?xml version="1.0" encoding="utf-8"?>
<sst xmlns="http://schemas.openxmlformats.org/spreadsheetml/2006/main" count="79" uniqueCount="72">
  <si>
    <t>Профессия</t>
  </si>
  <si>
    <t xml:space="preserve"> </t>
  </si>
  <si>
    <t>Итого заработная плата за месяц</t>
  </si>
  <si>
    <t>Кол-во штат.ед.</t>
  </si>
  <si>
    <t xml:space="preserve">Оклад (тарифная ставка), руб. </t>
  </si>
  <si>
    <t>итого з/п за мес. на 1 штатную единицу</t>
  </si>
  <si>
    <t>ФЗП за мес.</t>
  </si>
  <si>
    <t>Отпускные и компенсации за отпуск (резерв на оплату отпусков)</t>
  </si>
  <si>
    <t>Обязательное социальное страхование</t>
  </si>
  <si>
    <t>Прочие расходы на персонал</t>
  </si>
  <si>
    <t>Премии производственного персонала за мес.</t>
  </si>
  <si>
    <t>Инженер РЗиА</t>
  </si>
  <si>
    <t>№ п/п</t>
  </si>
  <si>
    <t>Статьи</t>
  </si>
  <si>
    <t>в руб. без НДС в год</t>
  </si>
  <si>
    <t>в руб. без НДС в мес.</t>
  </si>
  <si>
    <t>Расходы на подготовку кадров (аттестация, сертификация, допуски, обучение по ОТ и ТБ и т.п.)</t>
  </si>
  <si>
    <t>Командировочные расходы</t>
  </si>
  <si>
    <t>Медицинские услуги</t>
  </si>
  <si>
    <t>Амортизация производственных активов</t>
  </si>
  <si>
    <t>Аренда (прокат, лизинг, субаренда) имущества</t>
  </si>
  <si>
    <t>Услуги связи</t>
  </si>
  <si>
    <t>Услуги по охране труда и окружающей среды</t>
  </si>
  <si>
    <t>ИТОГО</t>
  </si>
  <si>
    <t>№ пп</t>
  </si>
  <si>
    <t>Период</t>
  </si>
  <si>
    <t>Транспортные затраты</t>
  </si>
  <si>
    <t>Итого прямых затрат</t>
  </si>
  <si>
    <t xml:space="preserve">Накладные расходы </t>
  </si>
  <si>
    <t>Итого затрат</t>
  </si>
  <si>
    <t>Стоимость услуг в мес. без НДС - всего</t>
  </si>
  <si>
    <t>Стоимость с НДС</t>
  </si>
  <si>
    <t>Марка а/м</t>
  </si>
  <si>
    <t>К-во ед.</t>
  </si>
  <si>
    <t>руб.</t>
  </si>
  <si>
    <t>ИТОГО:</t>
  </si>
  <si>
    <t>км.</t>
  </si>
  <si>
    <t>Итого расходы по ФОТ за месяц</t>
  </si>
  <si>
    <t>Режим работы</t>
  </si>
  <si>
    <t>Среднесуточный пробег, км.</t>
  </si>
  <si>
    <t>Время в наряде</t>
  </si>
  <si>
    <t>Тариф в руб. без НДС</t>
  </si>
  <si>
    <t>час.</t>
  </si>
  <si>
    <t>дн.</t>
  </si>
  <si>
    <t>м/час.</t>
  </si>
  <si>
    <t>Вахтовый автобус (20 мест) на полноприводном шасси КАМАЗ, УРАЛ, ПАЗ</t>
  </si>
  <si>
    <t>Кол-во раб. дней в месяц</t>
  </si>
  <si>
    <t>НДС 20%</t>
  </si>
  <si>
    <t>В т.ч. Отчисления на соц.нужды</t>
  </si>
  <si>
    <t>ИТОГО кол-во персонала:</t>
  </si>
  <si>
    <t>Пробег в год</t>
  </si>
  <si>
    <t>Сумма в руб. без НДС в месяц</t>
  </si>
  <si>
    <t>к Техническому заданию</t>
  </si>
  <si>
    <t>Премия</t>
  </si>
  <si>
    <t xml:space="preserve">Уаз </t>
  </si>
  <si>
    <t>Начальник сетевого района</t>
  </si>
  <si>
    <t>Диспетчер</t>
  </si>
  <si>
    <t>Электромонтер</t>
  </si>
  <si>
    <t>р/к 25%</t>
  </si>
  <si>
    <t>Вездеход</t>
  </si>
  <si>
    <t>ИТОГО с 01.01.2026 г. по 31.12.2026 г.</t>
  </si>
  <si>
    <t>ФОТ</t>
  </si>
  <si>
    <t>Материалы вспомогательные</t>
  </si>
  <si>
    <r>
      <t xml:space="preserve">Рентабельность %
</t>
    </r>
    <r>
      <rPr>
        <sz val="10"/>
        <color rgb="FFFF0000"/>
        <rFont val="Times New Roman"/>
        <family val="1"/>
        <charset val="204"/>
      </rPr>
      <t>(указать процент)</t>
    </r>
  </si>
  <si>
    <t>(ФОРМА) Расшифровка заработной платы</t>
  </si>
  <si>
    <t>(ФОРМА) Расшифровка затрат на автотранспорт</t>
  </si>
  <si>
    <t>(ФОРМА) Расшифровка накладных расходов</t>
  </si>
  <si>
    <t>Свод затрат по эксплуатации и техническому обслуживанию электрооборудования, электрических сетей Верх-Тарского, Восточно-Тарского и Малоичского нефтяных месторождений</t>
  </si>
  <si>
    <t>Приложение 4</t>
  </si>
  <si>
    <t>Приложение 5</t>
  </si>
  <si>
    <t>Приложение 6</t>
  </si>
  <si>
    <t>Приложение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</si>
</sst>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  <numFmt numFmtId="167" formatCode="[$-419]mmmm\ yyyy;@"/>
  </numFmts>
  <fonts count="3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72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0">
    <xf numFmtId="0" fontId="0" fillId="0" borderId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8" borderId="0" applyNumberFormat="0" applyBorder="0" applyAlignment="0" applyProtection="0"/>
    <xf numFmtId="0" fontId="4" fillId="2" borderId="1" applyNumberFormat="0" applyAlignment="0" applyProtection="0"/>
    <xf numFmtId="0" fontId="5" fillId="5" borderId="2" applyNumberFormat="0" applyAlignment="0" applyProtection="0"/>
    <xf numFmtId="0" fontId="6" fillId="5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0" borderId="7" applyNumberFormat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27" fillId="0" borderId="0"/>
    <xf numFmtId="0" fontId="25" fillId="0" borderId="0"/>
    <xf numFmtId="0" fontId="22" fillId="0" borderId="0"/>
    <xf numFmtId="0" fontId="14" fillId="1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26" fillId="0" borderId="0" applyFont="0" applyFill="0" applyBorder="0" applyAlignment="0" applyProtection="0"/>
    <xf numFmtId="0" fontId="18" fillId="4" borderId="0" applyNumberFormat="0" applyBorder="0" applyAlignment="0" applyProtection="0"/>
    <xf numFmtId="0" fontId="2" fillId="0" borderId="0"/>
    <xf numFmtId="0" fontId="1" fillId="0" borderId="0"/>
  </cellStyleXfs>
  <cellXfs count="140">
    <xf numFmtId="0" fontId="0" fillId="0" borderId="0" xfId="0"/>
    <xf numFmtId="4" fontId="24" fillId="0" borderId="10" xfId="0" applyNumberFormat="1" applyFont="1" applyFill="1" applyBorder="1" applyAlignment="1">
      <alignment horizontal="right"/>
    </xf>
    <xf numFmtId="0" fontId="24" fillId="0" borderId="11" xfId="0" applyFont="1" applyFill="1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15" xfId="0" applyFont="1" applyBorder="1"/>
    <xf numFmtId="0" fontId="19" fillId="0" borderId="15" xfId="0" applyFont="1" applyBorder="1" applyAlignment="1">
      <alignment horizontal="center"/>
    </xf>
    <xf numFmtId="4" fontId="19" fillId="0" borderId="15" xfId="20" applyNumberFormat="1" applyFont="1" applyBorder="1" applyAlignment="1">
      <alignment horizontal="center" vertical="center"/>
    </xf>
    <xf numFmtId="0" fontId="21" fillId="0" borderId="15" xfId="20" applyFont="1" applyBorder="1" applyAlignment="1">
      <alignment horizontal="center"/>
    </xf>
    <xf numFmtId="4" fontId="21" fillId="0" borderId="15" xfId="20" applyNumberFormat="1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4" fontId="19" fillId="0" borderId="18" xfId="20" applyNumberFormat="1" applyFont="1" applyBorder="1" applyAlignment="1">
      <alignment horizontal="center" vertical="center"/>
    </xf>
    <xf numFmtId="0" fontId="21" fillId="14" borderId="13" xfId="20" applyFont="1" applyFill="1" applyBorder="1" applyAlignment="1">
      <alignment horizontal="center" vertical="center" wrapText="1"/>
    </xf>
    <xf numFmtId="0" fontId="21" fillId="14" borderId="12" xfId="2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9" fillId="0" borderId="20" xfId="20" applyFont="1" applyFill="1" applyBorder="1" applyAlignment="1">
      <alignment horizontal="left" vertical="center" wrapText="1"/>
    </xf>
    <xf numFmtId="0" fontId="21" fillId="0" borderId="21" xfId="20" applyFont="1" applyBorder="1" applyAlignment="1">
      <alignment horizontal="center"/>
    </xf>
    <xf numFmtId="4" fontId="19" fillId="0" borderId="22" xfId="20" applyNumberFormat="1" applyFont="1" applyBorder="1" applyAlignment="1">
      <alignment horizontal="center" vertical="center"/>
    </xf>
    <xf numFmtId="4" fontId="19" fillId="0" borderId="23" xfId="2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left"/>
    </xf>
    <xf numFmtId="0" fontId="19" fillId="0" borderId="25" xfId="0" applyFont="1" applyBorder="1"/>
    <xf numFmtId="4" fontId="19" fillId="0" borderId="26" xfId="20" applyNumberFormat="1" applyFont="1" applyBorder="1" applyAlignment="1">
      <alignment horizontal="center" vertical="center"/>
    </xf>
    <xf numFmtId="4" fontId="21" fillId="0" borderId="26" xfId="20" applyNumberFormat="1" applyFont="1" applyBorder="1" applyAlignment="1">
      <alignment horizontal="center" vertical="center"/>
    </xf>
    <xf numFmtId="4" fontId="19" fillId="0" borderId="27" xfId="20" applyNumberFormat="1" applyFont="1" applyBorder="1" applyAlignment="1">
      <alignment horizontal="right" vertical="center"/>
    </xf>
    <xf numFmtId="4" fontId="19" fillId="0" borderId="17" xfId="20" applyNumberFormat="1" applyFont="1" applyBorder="1" applyAlignment="1">
      <alignment horizontal="right" vertical="center"/>
    </xf>
    <xf numFmtId="0" fontId="21" fillId="0" borderId="28" xfId="0" applyFont="1" applyBorder="1" applyAlignment="1">
      <alignment horizontal="left"/>
    </xf>
    <xf numFmtId="0" fontId="21" fillId="0" borderId="18" xfId="20" applyFont="1" applyBorder="1" applyAlignment="1">
      <alignment horizontal="center"/>
    </xf>
    <xf numFmtId="4" fontId="21" fillId="0" borderId="18" xfId="20" applyNumberFormat="1" applyFont="1" applyBorder="1" applyAlignment="1">
      <alignment horizontal="center" vertical="center"/>
    </xf>
    <xf numFmtId="4" fontId="21" fillId="0" borderId="29" xfId="20" applyNumberFormat="1" applyFont="1" applyBorder="1" applyAlignment="1">
      <alignment horizontal="right" vertical="center"/>
    </xf>
    <xf numFmtId="4" fontId="19" fillId="0" borderId="19" xfId="0" applyNumberFormat="1" applyFont="1" applyBorder="1" applyAlignment="1">
      <alignment horizontal="right"/>
    </xf>
    <xf numFmtId="0" fontId="24" fillId="0" borderId="16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left"/>
    </xf>
    <xf numFmtId="4" fontId="24" fillId="0" borderId="15" xfId="0" applyNumberFormat="1" applyFont="1" applyFill="1" applyBorder="1" applyAlignment="1">
      <alignment horizontal="right"/>
    </xf>
    <xf numFmtId="4" fontId="19" fillId="0" borderId="0" xfId="0" applyNumberFormat="1" applyFont="1"/>
    <xf numFmtId="4" fontId="19" fillId="0" borderId="15" xfId="0" applyNumberFormat="1" applyFont="1" applyBorder="1" applyAlignment="1">
      <alignment horizontal="right"/>
    </xf>
    <xf numFmtId="0" fontId="24" fillId="0" borderId="30" xfId="0" applyFont="1" applyFill="1" applyBorder="1" applyAlignment="1">
      <alignment horizontal="left"/>
    </xf>
    <xf numFmtId="0" fontId="24" fillId="0" borderId="22" xfId="0" applyFont="1" applyFill="1" applyBorder="1" applyAlignment="1">
      <alignment horizontal="left"/>
    </xf>
    <xf numFmtId="4" fontId="24" fillId="0" borderId="22" xfId="0" applyNumberFormat="1" applyFont="1" applyFill="1" applyBorder="1" applyAlignment="1">
      <alignment horizontal="right"/>
    </xf>
    <xf numFmtId="166" fontId="19" fillId="0" borderId="0" xfId="0" applyNumberFormat="1" applyFont="1"/>
    <xf numFmtId="0" fontId="21" fillId="0" borderId="14" xfId="0" applyFont="1" applyFill="1" applyBorder="1" applyAlignment="1">
      <alignment horizontal="center"/>
    </xf>
    <xf numFmtId="4" fontId="21" fillId="0" borderId="13" xfId="0" applyNumberFormat="1" applyFont="1" applyFill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165" fontId="19" fillId="0" borderId="15" xfId="26" applyFont="1" applyBorder="1" applyAlignment="1">
      <alignment vertical="center" wrapText="1"/>
    </xf>
    <xf numFmtId="165" fontId="21" fillId="0" borderId="15" xfId="26" applyFont="1" applyBorder="1" applyAlignment="1">
      <alignment vertical="center"/>
    </xf>
    <xf numFmtId="165" fontId="19" fillId="0" borderId="15" xfId="26" applyFont="1" applyBorder="1" applyAlignment="1">
      <alignment vertical="center"/>
    </xf>
    <xf numFmtId="0" fontId="29" fillId="0" borderId="0" xfId="0" applyFont="1"/>
    <xf numFmtId="0" fontId="19" fillId="0" borderId="0" xfId="18" applyFont="1"/>
    <xf numFmtId="0" fontId="20" fillId="0" borderId="0" xfId="18" applyFont="1"/>
    <xf numFmtId="0" fontId="19" fillId="0" borderId="0" xfId="18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19" fillId="0" borderId="0" xfId="0" applyFont="1" applyFill="1"/>
    <xf numFmtId="0" fontId="30" fillId="14" borderId="16" xfId="20" applyFont="1" applyFill="1" applyBorder="1" applyAlignment="1">
      <alignment horizontal="left" vertical="center" wrapText="1"/>
    </xf>
    <xf numFmtId="0" fontId="30" fillId="0" borderId="15" xfId="20" applyFont="1" applyFill="1" applyBorder="1" applyAlignment="1">
      <alignment horizontal="center" vertical="center"/>
    </xf>
    <xf numFmtId="4" fontId="19" fillId="0" borderId="15" xfId="0" applyNumberFormat="1" applyFont="1" applyBorder="1" applyAlignment="1">
      <alignment horizontal="center" vertical="center"/>
    </xf>
    <xf numFmtId="167" fontId="19" fillId="0" borderId="15" xfId="26" applyNumberFormat="1" applyFont="1" applyBorder="1" applyAlignment="1">
      <alignment horizontal="center" vertical="center" wrapText="1"/>
    </xf>
    <xf numFmtId="14" fontId="19" fillId="0" borderId="0" xfId="0" applyNumberFormat="1" applyFont="1"/>
    <xf numFmtId="164" fontId="19" fillId="0" borderId="0" xfId="0" applyNumberFormat="1" applyFont="1"/>
    <xf numFmtId="165" fontId="19" fillId="0" borderId="15" xfId="26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/>
    </xf>
    <xf numFmtId="0" fontId="21" fillId="0" borderId="15" xfId="0" applyFont="1" applyBorder="1"/>
    <xf numFmtId="0" fontId="19" fillId="0" borderId="0" xfId="18" applyFont="1" applyAlignment="1">
      <alignment horizontal="left"/>
    </xf>
    <xf numFmtId="0" fontId="19" fillId="0" borderId="0" xfId="18" applyFont="1" applyAlignment="1">
      <alignment horizontal="left" vertical="center"/>
    </xf>
    <xf numFmtId="2" fontId="19" fillId="15" borderId="15" xfId="0" applyNumberFormat="1" applyFont="1" applyFill="1" applyBorder="1" applyAlignment="1">
      <alignment horizontal="center" vertical="center"/>
    </xf>
    <xf numFmtId="2" fontId="19" fillId="0" borderId="15" xfId="0" applyNumberFormat="1" applyFont="1" applyBorder="1" applyAlignment="1">
      <alignment horizontal="center"/>
    </xf>
    <xf numFmtId="4" fontId="19" fillId="0" borderId="15" xfId="28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" fontId="21" fillId="0" borderId="15" xfId="0" applyNumberFormat="1" applyFont="1" applyBorder="1" applyAlignment="1">
      <alignment horizontal="center"/>
    </xf>
    <xf numFmtId="4" fontId="19" fillId="0" borderId="0" xfId="0" applyNumberFormat="1" applyFont="1" applyFill="1"/>
    <xf numFmtId="0" fontId="19" fillId="0" borderId="0" xfId="18" applyFont="1" applyBorder="1" applyAlignment="1">
      <alignment horizontal="left"/>
    </xf>
    <xf numFmtId="0" fontId="19" fillId="0" borderId="0" xfId="18" applyFont="1" applyAlignment="1"/>
    <xf numFmtId="0" fontId="19" fillId="0" borderId="0" xfId="18" applyFont="1" applyBorder="1" applyAlignment="1"/>
    <xf numFmtId="0" fontId="19" fillId="0" borderId="0" xfId="18" applyFont="1" applyAlignment="1">
      <alignment vertical="center"/>
    </xf>
    <xf numFmtId="0" fontId="21" fillId="0" borderId="0" xfId="0" applyFont="1" applyFill="1" applyBorder="1" applyAlignment="1">
      <alignment horizontal="center"/>
    </xf>
    <xf numFmtId="4" fontId="21" fillId="0" borderId="0" xfId="0" applyNumberFormat="1" applyFont="1" applyFill="1" applyBorder="1" applyAlignment="1">
      <alignment horizontal="right"/>
    </xf>
    <xf numFmtId="4" fontId="21" fillId="0" borderId="0" xfId="0" applyNumberFormat="1" applyFont="1" applyBorder="1" applyAlignment="1">
      <alignment horizontal="right"/>
    </xf>
    <xf numFmtId="2" fontId="19" fillId="0" borderId="0" xfId="18" applyNumberFormat="1" applyFont="1"/>
    <xf numFmtId="0" fontId="29" fillId="0" borderId="0" xfId="0" applyFont="1" applyAlignment="1">
      <alignment horizontal="left" vertical="top"/>
    </xf>
    <xf numFmtId="2" fontId="19" fillId="0" borderId="0" xfId="0" applyNumberFormat="1" applyFont="1"/>
    <xf numFmtId="0" fontId="19" fillId="0" borderId="0" xfId="18" applyFont="1" applyBorder="1" applyAlignment="1">
      <alignment horizontal="left"/>
    </xf>
    <xf numFmtId="0" fontId="19" fillId="0" borderId="0" xfId="0" applyFont="1" applyBorder="1"/>
    <xf numFmtId="0" fontId="21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31" fillId="0" borderId="0" xfId="0" applyFont="1" applyAlignment="1">
      <alignment horizontal="left" vertical="top"/>
    </xf>
    <xf numFmtId="164" fontId="29" fillId="0" borderId="0" xfId="0" applyNumberFormat="1" applyFont="1" applyAlignment="1">
      <alignment horizontal="left" vertical="top"/>
    </xf>
    <xf numFmtId="165" fontId="21" fillId="0" borderId="41" xfId="26" applyFont="1" applyBorder="1" applyAlignment="1">
      <alignment vertical="center" wrapText="1"/>
    </xf>
    <xf numFmtId="165" fontId="21" fillId="0" borderId="41" xfId="26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165" fontId="21" fillId="0" borderId="17" xfId="26" applyFont="1" applyFill="1" applyBorder="1" applyAlignment="1">
      <alignment vertical="center"/>
    </xf>
    <xf numFmtId="0" fontId="19" fillId="0" borderId="28" xfId="0" applyFont="1" applyBorder="1" applyAlignment="1">
      <alignment horizontal="center" vertical="center" wrapText="1"/>
    </xf>
    <xf numFmtId="167" fontId="19" fillId="0" borderId="18" xfId="26" applyNumberFormat="1" applyFont="1" applyBorder="1" applyAlignment="1">
      <alignment horizontal="center" vertical="center" wrapText="1"/>
    </xf>
    <xf numFmtId="165" fontId="19" fillId="0" borderId="18" xfId="26" applyFont="1" applyBorder="1" applyAlignment="1">
      <alignment vertical="center" wrapText="1"/>
    </xf>
    <xf numFmtId="165" fontId="19" fillId="0" borderId="18" xfId="26" applyFont="1" applyBorder="1" applyAlignment="1">
      <alignment horizontal="center" vertical="center" wrapText="1"/>
    </xf>
    <xf numFmtId="165" fontId="21" fillId="0" borderId="18" xfId="26" applyFont="1" applyBorder="1" applyAlignment="1">
      <alignment vertical="center"/>
    </xf>
    <xf numFmtId="165" fontId="19" fillId="0" borderId="18" xfId="26" applyFont="1" applyBorder="1" applyAlignment="1">
      <alignment vertical="center"/>
    </xf>
    <xf numFmtId="165" fontId="21" fillId="0" borderId="29" xfId="26" applyFont="1" applyFill="1" applyBorder="1" applyAlignment="1">
      <alignment vertical="center"/>
    </xf>
    <xf numFmtId="167" fontId="19" fillId="0" borderId="26" xfId="26" applyNumberFormat="1" applyFont="1" applyBorder="1" applyAlignment="1">
      <alignment horizontal="center" vertical="center" wrapText="1"/>
    </xf>
    <xf numFmtId="165" fontId="19" fillId="0" borderId="26" xfId="26" applyFont="1" applyBorder="1" applyAlignment="1">
      <alignment vertical="center" wrapText="1"/>
    </xf>
    <xf numFmtId="165" fontId="19" fillId="0" borderId="26" xfId="26" applyFont="1" applyBorder="1" applyAlignment="1">
      <alignment horizontal="center" vertical="center" wrapText="1"/>
    </xf>
    <xf numFmtId="165" fontId="21" fillId="0" borderId="26" xfId="26" applyFont="1" applyBorder="1" applyAlignment="1">
      <alignment vertical="center"/>
    </xf>
    <xf numFmtId="165" fontId="19" fillId="0" borderId="26" xfId="26" applyFont="1" applyBorder="1" applyAlignment="1">
      <alignment vertical="center"/>
    </xf>
    <xf numFmtId="165" fontId="21" fillId="0" borderId="27" xfId="26" applyFont="1" applyFill="1" applyBorder="1" applyAlignment="1">
      <alignment vertical="center"/>
    </xf>
    <xf numFmtId="0" fontId="30" fillId="0" borderId="16" xfId="0" applyFont="1" applyBorder="1" applyAlignment="1">
      <alignment horizontal="left"/>
    </xf>
    <xf numFmtId="0" fontId="30" fillId="15" borderId="15" xfId="0" applyFont="1" applyFill="1" applyBorder="1"/>
    <xf numFmtId="0" fontId="30" fillId="15" borderId="15" xfId="0" applyFont="1" applyFill="1" applyBorder="1" applyAlignment="1">
      <alignment wrapText="1"/>
    </xf>
    <xf numFmtId="0" fontId="30" fillId="0" borderId="15" xfId="0" applyFont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10" xfId="0" applyFont="1" applyFill="1" applyBorder="1" applyAlignment="1">
      <alignment horizontal="left"/>
    </xf>
    <xf numFmtId="0" fontId="30" fillId="0" borderId="15" xfId="0" applyFont="1" applyFill="1" applyBorder="1" applyAlignment="1">
      <alignment horizontal="left"/>
    </xf>
    <xf numFmtId="0" fontId="19" fillId="0" borderId="0" xfId="0" applyFont="1" applyAlignment="1">
      <alignment horizontal="right" vertical="center"/>
    </xf>
    <xf numFmtId="0" fontId="28" fillId="16" borderId="39" xfId="19" applyFont="1" applyFill="1" applyBorder="1" applyAlignment="1">
      <alignment horizontal="center" vertical="center" wrapText="1"/>
    </xf>
    <xf numFmtId="0" fontId="28" fillId="16" borderId="25" xfId="19" applyFont="1" applyFill="1" applyBorder="1" applyAlignment="1">
      <alignment horizontal="center" vertical="center" wrapText="1"/>
    </xf>
    <xf numFmtId="0" fontId="28" fillId="16" borderId="40" xfId="19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19" fillId="0" borderId="0" xfId="18" applyFont="1" applyAlignment="1">
      <alignment horizontal="left"/>
    </xf>
    <xf numFmtId="0" fontId="19" fillId="0" borderId="0" xfId="18" applyFont="1" applyAlignment="1">
      <alignment horizontal="center"/>
    </xf>
    <xf numFmtId="0" fontId="19" fillId="0" borderId="0" xfId="18" applyFont="1" applyAlignment="1">
      <alignment horizontal="left" vertical="center"/>
    </xf>
    <xf numFmtId="0" fontId="32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35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9" fillId="0" borderId="15" xfId="0" applyFont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 shrinkToFit="1"/>
    </xf>
    <xf numFmtId="0" fontId="23" fillId="0" borderId="36" xfId="0" applyFont="1" applyFill="1" applyBorder="1" applyAlignment="1">
      <alignment horizontal="center" vertical="center" wrapText="1" shrinkToFit="1"/>
    </xf>
    <xf numFmtId="0" fontId="23" fillId="0" borderId="34" xfId="0" applyFont="1" applyFill="1" applyBorder="1" applyAlignment="1">
      <alignment horizontal="center" vertical="center" wrapText="1" shrinkToFit="1"/>
    </xf>
    <xf numFmtId="0" fontId="33" fillId="0" borderId="0" xfId="0" applyFont="1" applyAlignment="1">
      <alignment horizontal="right" vertical="center"/>
    </xf>
  </cellXfs>
  <cellStyles count="30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29" xr:uid="{00000000-0005-0000-0000-000013000000}"/>
    <cellStyle name="Обычный_Лист1" xfId="19" xr:uid="{00000000-0005-0000-0000-000014000000}"/>
    <cellStyle name="Обычный_приложение 4.2. УТТ" xfId="28" xr:uid="{00000000-0005-0000-0000-000015000000}"/>
    <cellStyle name="Обычный_РАСЧЕТ ФЗП СРМ на 2011 год рабочий_3" xfId="20" xr:uid="{00000000-0005-0000-0000-000016000000}"/>
    <cellStyle name="Плохой" xfId="21" builtinId="27" customBuiltin="1"/>
    <cellStyle name="Пояснение" xfId="22" builtinId="53" customBuiltin="1"/>
    <cellStyle name="Примечание" xfId="23" builtinId="10" customBuiltin="1"/>
    <cellStyle name="Связанная ячейка" xfId="24" builtinId="24" customBuiltin="1"/>
    <cellStyle name="Текст предупреждения" xfId="25" builtinId="11" customBuiltin="1"/>
    <cellStyle name="Финансовый 2" xfId="26" xr:uid="{00000000-0005-0000-0000-00001C000000}"/>
    <cellStyle name="Хороший" xfId="2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54;&#1043;&#1054;&#1052;&#1054;&#1051;&#1054;&#1042;&#1040;\&#1041;&#1054;&#1043;&#1054;&#1052;&#1054;&#1051;&#1054;&#1042;&#1040;\&#1090;&#1077;&#1085;&#1076;&#1077;&#1088;\2024\&#1042;&#1072;&#1088;&#1077;&#1103;&#1075;&#1089;&#1082;&#1086;&#1077;\&#1091;&#1074;&#1077;&#1083;&#1080;&#1095;&#1077;&#1085;&#1080;&#1077;%20&#1089;%20&#1072;&#1087;&#1088;&#1077;&#1083;&#1103;%202024\&#1057;&#1074;&#1086;&#1076;%20&#1079;&#1072;&#1090;&#1088;&#1072;&#1090;%20&#1089;&#1077;&#1090;&#1080;%20&#1042;&#1072;&#1088;&#1077;&#1103;&#1075;&#1089;&#1082;&#1086;&#1077;%20&#1088;&#1072;&#1089;&#1095;&#1077;&#1090;%20&#1089;&#1091;&#1090;&#1086;&#1082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к договору"/>
      <sheetName val="ФОТ "/>
      <sheetName val="Транспорт"/>
      <sheetName val="Материалы"/>
      <sheetName val="Накладные"/>
      <sheetName val="Лист3"/>
    </sheetNames>
    <sheetDataSet>
      <sheetData sheetId="0"/>
      <sheetData sheetId="1">
        <row r="22">
          <cell r="I22">
            <v>1746163.271180148</v>
          </cell>
        </row>
        <row r="26">
          <cell r="I26">
            <v>4025295.6640289561</v>
          </cell>
        </row>
      </sheetData>
      <sheetData sheetId="2"/>
      <sheetData sheetId="3"/>
      <sheetData sheetId="4">
        <row r="18">
          <cell r="D18">
            <v>430400.08166666667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Q27"/>
  <sheetViews>
    <sheetView tabSelected="1" view="pageBreakPreview" zoomScaleNormal="100" zoomScaleSheetLayoutView="100" workbookViewId="0">
      <selection activeCell="O9" sqref="O8:O9"/>
    </sheetView>
  </sheetViews>
  <sheetFormatPr defaultColWidth="9.1796875" defaultRowHeight="13" x14ac:dyDescent="0.3"/>
  <cols>
    <col min="1" max="1" width="4.1796875" style="8" customWidth="1"/>
    <col min="2" max="2" width="13.81640625" style="8" customWidth="1"/>
    <col min="3" max="3" width="14.81640625" style="8" customWidth="1"/>
    <col min="4" max="4" width="0.1796875" style="8" customWidth="1"/>
    <col min="5" max="5" width="14.7265625" style="8" customWidth="1"/>
    <col min="6" max="6" width="15.1796875" style="8" customWidth="1"/>
    <col min="7" max="7" width="14.1796875" style="8" customWidth="1"/>
    <col min="8" max="8" width="13.81640625" style="8" customWidth="1"/>
    <col min="9" max="9" width="16.453125" style="8" customWidth="1"/>
    <col min="10" max="12" width="18" style="8" customWidth="1"/>
    <col min="13" max="13" width="17.81640625" style="8" customWidth="1"/>
    <col min="14" max="15" width="16" style="8" customWidth="1"/>
    <col min="16" max="16" width="27.7265625" style="8" customWidth="1"/>
    <col min="17" max="17" width="20.26953125" style="8" customWidth="1"/>
    <col min="18" max="18" width="7.54296875" style="8" customWidth="1"/>
    <col min="19" max="20" width="11.1796875" style="8" customWidth="1"/>
    <col min="21" max="16384" width="9.1796875" style="8"/>
  </cols>
  <sheetData>
    <row r="1" spans="1:17" ht="16.5" x14ac:dyDescent="0.3">
      <c r="L1" s="139" t="s">
        <v>68</v>
      </c>
      <c r="M1" s="117"/>
    </row>
    <row r="2" spans="1:17" x14ac:dyDescent="0.3">
      <c r="L2" s="117" t="s">
        <v>52</v>
      </c>
      <c r="M2" s="117"/>
    </row>
    <row r="3" spans="1:17" ht="13.5" customHeight="1" thickBot="1" x14ac:dyDescent="0.4">
      <c r="C3" s="53"/>
      <c r="D3" s="54"/>
      <c r="E3" s="83"/>
      <c r="F3" s="90"/>
      <c r="G3" s="52"/>
      <c r="H3" s="52"/>
      <c r="I3" s="52"/>
      <c r="J3" s="52"/>
      <c r="K3" s="52"/>
      <c r="L3" s="52"/>
      <c r="M3" s="86"/>
      <c r="N3" s="63"/>
      <c r="O3" s="63"/>
      <c r="P3" s="87"/>
      <c r="Q3" s="63"/>
    </row>
    <row r="4" spans="1:17" ht="35.25" customHeight="1" thickBot="1" x14ac:dyDescent="0.35">
      <c r="A4" s="118" t="s">
        <v>67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20"/>
      <c r="N4" s="63"/>
      <c r="O4" s="63"/>
      <c r="P4" s="87"/>
      <c r="Q4" s="63"/>
    </row>
    <row r="5" spans="1:17" ht="42.75" customHeight="1" thickBot="1" x14ac:dyDescent="0.35">
      <c r="A5" s="46" t="s">
        <v>24</v>
      </c>
      <c r="B5" s="47" t="s">
        <v>25</v>
      </c>
      <c r="C5" s="47" t="s">
        <v>61</v>
      </c>
      <c r="D5" s="47" t="s">
        <v>48</v>
      </c>
      <c r="E5" s="47" t="s">
        <v>26</v>
      </c>
      <c r="F5" s="47" t="s">
        <v>62</v>
      </c>
      <c r="G5" s="47" t="s">
        <v>27</v>
      </c>
      <c r="H5" s="47" t="s">
        <v>28</v>
      </c>
      <c r="I5" s="47" t="s">
        <v>29</v>
      </c>
      <c r="J5" s="47" t="s">
        <v>63</v>
      </c>
      <c r="K5" s="47" t="s">
        <v>30</v>
      </c>
      <c r="L5" s="47" t="s">
        <v>47</v>
      </c>
      <c r="M5" s="48" t="s">
        <v>31</v>
      </c>
      <c r="N5" s="63"/>
      <c r="O5" s="63"/>
      <c r="P5" s="87"/>
      <c r="Q5" s="63"/>
    </row>
    <row r="6" spans="1:17" x14ac:dyDescent="0.3">
      <c r="A6" s="94">
        <v>1</v>
      </c>
      <c r="B6" s="104">
        <v>46023</v>
      </c>
      <c r="C6" s="105">
        <f>'ФОТ '!I19</f>
        <v>0</v>
      </c>
      <c r="D6" s="105"/>
      <c r="E6" s="106">
        <f>Транспорт!$K$11</f>
        <v>0</v>
      </c>
      <c r="F6" s="105">
        <v>0</v>
      </c>
      <c r="G6" s="105">
        <f>C6+E6+F6</f>
        <v>0</v>
      </c>
      <c r="H6" s="105">
        <f>Накладные!D21</f>
        <v>0</v>
      </c>
      <c r="I6" s="105">
        <f>ROUND((G6+H6),2)</f>
        <v>0</v>
      </c>
      <c r="J6" s="105">
        <f>ROUND(I6*0,2)</f>
        <v>0</v>
      </c>
      <c r="K6" s="107">
        <f>I6+J6</f>
        <v>0</v>
      </c>
      <c r="L6" s="108">
        <f>K6*20%</f>
        <v>0</v>
      </c>
      <c r="M6" s="109">
        <f>K6+L6</f>
        <v>0</v>
      </c>
      <c r="N6" s="63"/>
      <c r="O6" s="63"/>
      <c r="P6" s="87"/>
      <c r="Q6" s="63"/>
    </row>
    <row r="7" spans="1:17" x14ac:dyDescent="0.3">
      <c r="A7" s="95">
        <v>2</v>
      </c>
      <c r="B7" s="61">
        <v>46054</v>
      </c>
      <c r="C7" s="49">
        <f>'ФОТ '!I19</f>
        <v>0</v>
      </c>
      <c r="D7" s="49"/>
      <c r="E7" s="64">
        <f>'ФОТ '!$I$19</f>
        <v>0</v>
      </c>
      <c r="F7" s="49">
        <v>0</v>
      </c>
      <c r="G7" s="49">
        <f t="shared" ref="G7:G17" si="0">C7+E7+F7</f>
        <v>0</v>
      </c>
      <c r="H7" s="49">
        <f>Накладные!D21</f>
        <v>0</v>
      </c>
      <c r="I7" s="49">
        <f t="shared" ref="I7:I17" si="1">ROUND((G7+H7),2)</f>
        <v>0</v>
      </c>
      <c r="J7" s="49">
        <f>ROUND(I7*0,2)</f>
        <v>0</v>
      </c>
      <c r="K7" s="50">
        <f t="shared" ref="K7:K17" si="2">I7+J7</f>
        <v>0</v>
      </c>
      <c r="L7" s="51">
        <f t="shared" ref="L7:L17" si="3">K7*20%</f>
        <v>0</v>
      </c>
      <c r="M7" s="96">
        <f>K7+L7</f>
        <v>0</v>
      </c>
      <c r="N7" s="63"/>
      <c r="O7" s="63"/>
      <c r="P7" s="87"/>
      <c r="Q7" s="63"/>
    </row>
    <row r="8" spans="1:17" x14ac:dyDescent="0.3">
      <c r="A8" s="95">
        <v>3</v>
      </c>
      <c r="B8" s="61">
        <v>46082</v>
      </c>
      <c r="C8" s="49">
        <f>'ФОТ '!I19</f>
        <v>0</v>
      </c>
      <c r="D8" s="49"/>
      <c r="E8" s="64">
        <f>'ФОТ '!$I$19</f>
        <v>0</v>
      </c>
      <c r="F8" s="49">
        <v>0</v>
      </c>
      <c r="G8" s="49">
        <f>C8+E8+F8</f>
        <v>0</v>
      </c>
      <c r="H8" s="49">
        <f>Накладные!D21</f>
        <v>0</v>
      </c>
      <c r="I8" s="49">
        <f t="shared" si="1"/>
        <v>0</v>
      </c>
      <c r="J8" s="49">
        <f t="shared" ref="J8:J17" si="4">ROUND(I8*0,2)</f>
        <v>0</v>
      </c>
      <c r="K8" s="50">
        <f t="shared" si="2"/>
        <v>0</v>
      </c>
      <c r="L8" s="51">
        <f t="shared" si="3"/>
        <v>0</v>
      </c>
      <c r="M8" s="96">
        <f t="shared" ref="M8:M16" si="5">K8+L8</f>
        <v>0</v>
      </c>
      <c r="N8" s="63"/>
      <c r="O8" s="63"/>
      <c r="P8" s="87"/>
      <c r="Q8" s="63"/>
    </row>
    <row r="9" spans="1:17" x14ac:dyDescent="0.3">
      <c r="A9" s="95">
        <v>4</v>
      </c>
      <c r="B9" s="61">
        <v>46113</v>
      </c>
      <c r="C9" s="49">
        <f>'ФОТ '!I19</f>
        <v>0</v>
      </c>
      <c r="D9" s="49">
        <f>'[1]ФОТ '!$I$26/12</f>
        <v>335441.30533574632</v>
      </c>
      <c r="E9" s="64">
        <f>'ФОТ '!$I$19</f>
        <v>0</v>
      </c>
      <c r="F9" s="49">
        <v>0</v>
      </c>
      <c r="G9" s="49">
        <f t="shared" si="0"/>
        <v>0</v>
      </c>
      <c r="H9" s="49">
        <f>Накладные!D21</f>
        <v>0</v>
      </c>
      <c r="I9" s="49">
        <f t="shared" si="1"/>
        <v>0</v>
      </c>
      <c r="J9" s="49">
        <f t="shared" si="4"/>
        <v>0</v>
      </c>
      <c r="K9" s="50">
        <f t="shared" si="2"/>
        <v>0</v>
      </c>
      <c r="L9" s="51">
        <f t="shared" si="3"/>
        <v>0</v>
      </c>
      <c r="M9" s="96">
        <f t="shared" si="5"/>
        <v>0</v>
      </c>
      <c r="N9" s="63"/>
      <c r="O9" s="63"/>
      <c r="P9" s="87"/>
      <c r="Q9" s="63"/>
    </row>
    <row r="10" spans="1:17" x14ac:dyDescent="0.3">
      <c r="A10" s="95">
        <v>5</v>
      </c>
      <c r="B10" s="61">
        <v>46143</v>
      </c>
      <c r="C10" s="49">
        <f>'ФОТ '!I19</f>
        <v>0</v>
      </c>
      <c r="D10" s="49">
        <f>'[1]ФОТ '!$I$26/12</f>
        <v>335441.30533574632</v>
      </c>
      <c r="E10" s="64">
        <f>'ФОТ '!$I$19</f>
        <v>0</v>
      </c>
      <c r="F10" s="49">
        <v>0</v>
      </c>
      <c r="G10" s="49">
        <f t="shared" si="0"/>
        <v>0</v>
      </c>
      <c r="H10" s="49">
        <f>Накладные!D21</f>
        <v>0</v>
      </c>
      <c r="I10" s="49">
        <f t="shared" si="1"/>
        <v>0</v>
      </c>
      <c r="J10" s="49">
        <f t="shared" si="4"/>
        <v>0</v>
      </c>
      <c r="K10" s="50">
        <f t="shared" si="2"/>
        <v>0</v>
      </c>
      <c r="L10" s="51">
        <f t="shared" si="3"/>
        <v>0</v>
      </c>
      <c r="M10" s="96">
        <f t="shared" si="5"/>
        <v>0</v>
      </c>
      <c r="N10" s="63"/>
      <c r="O10" s="63"/>
      <c r="P10" s="87"/>
      <c r="Q10" s="63"/>
    </row>
    <row r="11" spans="1:17" x14ac:dyDescent="0.3">
      <c r="A11" s="95">
        <v>6</v>
      </c>
      <c r="B11" s="61">
        <v>46174</v>
      </c>
      <c r="C11" s="49">
        <f>'ФОТ '!I19</f>
        <v>0</v>
      </c>
      <c r="D11" s="49">
        <f>'[1]ФОТ '!$I$26/12</f>
        <v>335441.30533574632</v>
      </c>
      <c r="E11" s="64">
        <f>'ФОТ '!$I$19</f>
        <v>0</v>
      </c>
      <c r="F11" s="49">
        <v>0</v>
      </c>
      <c r="G11" s="49">
        <f t="shared" si="0"/>
        <v>0</v>
      </c>
      <c r="H11" s="49">
        <f>Накладные!D21</f>
        <v>0</v>
      </c>
      <c r="I11" s="49">
        <f t="shared" si="1"/>
        <v>0</v>
      </c>
      <c r="J11" s="49">
        <f t="shared" si="4"/>
        <v>0</v>
      </c>
      <c r="K11" s="50">
        <f t="shared" si="2"/>
        <v>0</v>
      </c>
      <c r="L11" s="51">
        <f t="shared" si="3"/>
        <v>0</v>
      </c>
      <c r="M11" s="96">
        <f t="shared" si="5"/>
        <v>0</v>
      </c>
      <c r="N11" s="63"/>
      <c r="O11" s="63"/>
      <c r="P11" s="87"/>
      <c r="Q11" s="63"/>
    </row>
    <row r="12" spans="1:17" x14ac:dyDescent="0.3">
      <c r="A12" s="95">
        <v>7</v>
      </c>
      <c r="B12" s="61">
        <v>46204</v>
      </c>
      <c r="C12" s="49">
        <f>'ФОТ '!I19</f>
        <v>0</v>
      </c>
      <c r="D12" s="49" t="e">
        <f>'ФОТ '!#REF!/12</f>
        <v>#REF!</v>
      </c>
      <c r="E12" s="64">
        <f>'ФОТ '!$I$19</f>
        <v>0</v>
      </c>
      <c r="F12" s="49">
        <v>0</v>
      </c>
      <c r="G12" s="49">
        <f t="shared" si="0"/>
        <v>0</v>
      </c>
      <c r="H12" s="49">
        <f>Накладные!D21</f>
        <v>0</v>
      </c>
      <c r="I12" s="49">
        <f t="shared" si="1"/>
        <v>0</v>
      </c>
      <c r="J12" s="49">
        <f t="shared" si="4"/>
        <v>0</v>
      </c>
      <c r="K12" s="50">
        <f t="shared" si="2"/>
        <v>0</v>
      </c>
      <c r="L12" s="51">
        <f t="shared" si="3"/>
        <v>0</v>
      </c>
      <c r="M12" s="96">
        <f t="shared" si="5"/>
        <v>0</v>
      </c>
      <c r="N12" s="63"/>
      <c r="O12" s="63"/>
      <c r="P12" s="87"/>
      <c r="Q12" s="63"/>
    </row>
    <row r="13" spans="1:17" x14ac:dyDescent="0.3">
      <c r="A13" s="95">
        <v>8</v>
      </c>
      <c r="B13" s="61">
        <v>46235</v>
      </c>
      <c r="C13" s="49">
        <f>'ФОТ '!I19</f>
        <v>0</v>
      </c>
      <c r="D13" s="49" t="e">
        <f>'ФОТ '!#REF!/12</f>
        <v>#REF!</v>
      </c>
      <c r="E13" s="64">
        <f>'ФОТ '!$I$19</f>
        <v>0</v>
      </c>
      <c r="F13" s="49">
        <v>0</v>
      </c>
      <c r="G13" s="49">
        <f t="shared" si="0"/>
        <v>0</v>
      </c>
      <c r="H13" s="49">
        <f>Накладные!D21</f>
        <v>0</v>
      </c>
      <c r="I13" s="49">
        <f t="shared" si="1"/>
        <v>0</v>
      </c>
      <c r="J13" s="49">
        <f t="shared" si="4"/>
        <v>0</v>
      </c>
      <c r="K13" s="50">
        <f t="shared" si="2"/>
        <v>0</v>
      </c>
      <c r="L13" s="51">
        <f t="shared" si="3"/>
        <v>0</v>
      </c>
      <c r="M13" s="96">
        <f t="shared" si="5"/>
        <v>0</v>
      </c>
      <c r="N13" s="63"/>
      <c r="O13" s="63"/>
      <c r="P13" s="87"/>
      <c r="Q13" s="63"/>
    </row>
    <row r="14" spans="1:17" x14ac:dyDescent="0.3">
      <c r="A14" s="95">
        <v>9</v>
      </c>
      <c r="B14" s="61">
        <v>46266</v>
      </c>
      <c r="C14" s="49">
        <f>'ФОТ '!I19</f>
        <v>0</v>
      </c>
      <c r="D14" s="49" t="e">
        <f>'ФОТ '!#REF!/12</f>
        <v>#REF!</v>
      </c>
      <c r="E14" s="64">
        <f>'ФОТ '!$I$19</f>
        <v>0</v>
      </c>
      <c r="F14" s="49">
        <v>0</v>
      </c>
      <c r="G14" s="49">
        <f t="shared" si="0"/>
        <v>0</v>
      </c>
      <c r="H14" s="49">
        <f>Накладные!D21</f>
        <v>0</v>
      </c>
      <c r="I14" s="49">
        <f t="shared" si="1"/>
        <v>0</v>
      </c>
      <c r="J14" s="49">
        <f t="shared" si="4"/>
        <v>0</v>
      </c>
      <c r="K14" s="50">
        <f t="shared" si="2"/>
        <v>0</v>
      </c>
      <c r="L14" s="51">
        <f t="shared" si="3"/>
        <v>0</v>
      </c>
      <c r="M14" s="96">
        <f t="shared" si="5"/>
        <v>0</v>
      </c>
      <c r="N14" s="63"/>
      <c r="O14" s="63"/>
      <c r="P14" s="87"/>
      <c r="Q14" s="63"/>
    </row>
    <row r="15" spans="1:17" x14ac:dyDescent="0.3">
      <c r="A15" s="95">
        <v>10</v>
      </c>
      <c r="B15" s="61">
        <v>46296</v>
      </c>
      <c r="C15" s="49">
        <f>'ФОТ '!I19</f>
        <v>0</v>
      </c>
      <c r="D15" s="49" t="e">
        <f>'ФОТ '!#REF!/12</f>
        <v>#REF!</v>
      </c>
      <c r="E15" s="64">
        <f>'ФОТ '!$I$19</f>
        <v>0</v>
      </c>
      <c r="F15" s="49">
        <v>0</v>
      </c>
      <c r="G15" s="49">
        <f t="shared" si="0"/>
        <v>0</v>
      </c>
      <c r="H15" s="49">
        <f>Накладные!D21</f>
        <v>0</v>
      </c>
      <c r="I15" s="49">
        <f t="shared" si="1"/>
        <v>0</v>
      </c>
      <c r="J15" s="49">
        <f t="shared" si="4"/>
        <v>0</v>
      </c>
      <c r="K15" s="50">
        <f t="shared" si="2"/>
        <v>0</v>
      </c>
      <c r="L15" s="51">
        <f t="shared" si="3"/>
        <v>0</v>
      </c>
      <c r="M15" s="96">
        <f t="shared" si="5"/>
        <v>0</v>
      </c>
      <c r="N15" s="63"/>
      <c r="O15" s="63"/>
      <c r="P15" s="87"/>
      <c r="Q15" s="63"/>
    </row>
    <row r="16" spans="1:17" x14ac:dyDescent="0.3">
      <c r="A16" s="95">
        <v>11</v>
      </c>
      <c r="B16" s="61">
        <v>46327</v>
      </c>
      <c r="C16" s="49">
        <f>'ФОТ '!I19</f>
        <v>0</v>
      </c>
      <c r="D16" s="49" t="e">
        <f>'ФОТ '!#REF!/12</f>
        <v>#REF!</v>
      </c>
      <c r="E16" s="64">
        <f>'ФОТ '!$I$19</f>
        <v>0</v>
      </c>
      <c r="F16" s="49">
        <v>0</v>
      </c>
      <c r="G16" s="49">
        <f t="shared" si="0"/>
        <v>0</v>
      </c>
      <c r="H16" s="49">
        <f>Накладные!D21</f>
        <v>0</v>
      </c>
      <c r="I16" s="49">
        <f t="shared" si="1"/>
        <v>0</v>
      </c>
      <c r="J16" s="49">
        <f t="shared" si="4"/>
        <v>0</v>
      </c>
      <c r="K16" s="50">
        <f t="shared" si="2"/>
        <v>0</v>
      </c>
      <c r="L16" s="51">
        <f t="shared" si="3"/>
        <v>0</v>
      </c>
      <c r="M16" s="96">
        <f t="shared" si="5"/>
        <v>0</v>
      </c>
      <c r="N16" s="63"/>
      <c r="O16" s="63"/>
      <c r="P16" s="87"/>
      <c r="Q16" s="63"/>
    </row>
    <row r="17" spans="1:17" ht="13.5" thickBot="1" x14ac:dyDescent="0.35">
      <c r="A17" s="97">
        <v>12</v>
      </c>
      <c r="B17" s="98">
        <v>46357</v>
      </c>
      <c r="C17" s="99">
        <f>'ФОТ '!I19</f>
        <v>0</v>
      </c>
      <c r="D17" s="99" t="e">
        <f>'ФОТ '!#REF!/12</f>
        <v>#REF!</v>
      </c>
      <c r="E17" s="100">
        <f>'ФОТ '!$I$19</f>
        <v>0</v>
      </c>
      <c r="F17" s="99">
        <v>0</v>
      </c>
      <c r="G17" s="99">
        <f t="shared" si="0"/>
        <v>0</v>
      </c>
      <c r="H17" s="99">
        <f>Накладные!D21</f>
        <v>0</v>
      </c>
      <c r="I17" s="99">
        <f t="shared" si="1"/>
        <v>0</v>
      </c>
      <c r="J17" s="99">
        <f t="shared" si="4"/>
        <v>0</v>
      </c>
      <c r="K17" s="101">
        <f t="shared" si="2"/>
        <v>0</v>
      </c>
      <c r="L17" s="102">
        <f t="shared" si="3"/>
        <v>0</v>
      </c>
      <c r="M17" s="103">
        <f>K17+L17</f>
        <v>0</v>
      </c>
      <c r="N17" s="63"/>
      <c r="O17" s="63"/>
      <c r="P17" s="87"/>
      <c r="Q17" s="63"/>
    </row>
    <row r="18" spans="1:17" ht="45" customHeight="1" thickBot="1" x14ac:dyDescent="0.35">
      <c r="A18" s="121" t="s">
        <v>60</v>
      </c>
      <c r="B18" s="122"/>
      <c r="C18" s="92">
        <f>SUM(C6:C17)</f>
        <v>0</v>
      </c>
      <c r="D18" s="92" t="e">
        <f t="shared" ref="D18" si="6">SUM(D12:D17)</f>
        <v>#REF!</v>
      </c>
      <c r="E18" s="93">
        <f>SUM(E6:E17)</f>
        <v>0</v>
      </c>
      <c r="F18" s="92">
        <f>SUM(F6:F17)</f>
        <v>0</v>
      </c>
      <c r="G18" s="92">
        <f>SUM(G6:G17)</f>
        <v>0</v>
      </c>
      <c r="H18" s="92">
        <f t="shared" ref="H18:M18" si="7">SUM(H6:H17)</f>
        <v>0</v>
      </c>
      <c r="I18" s="92">
        <f t="shared" si="7"/>
        <v>0</v>
      </c>
      <c r="J18" s="92">
        <f t="shared" si="7"/>
        <v>0</v>
      </c>
      <c r="K18" s="92">
        <f t="shared" si="7"/>
        <v>0</v>
      </c>
      <c r="L18" s="92">
        <f t="shared" si="7"/>
        <v>0</v>
      </c>
      <c r="M18" s="92">
        <f t="shared" si="7"/>
        <v>0</v>
      </c>
      <c r="N18" s="63"/>
      <c r="O18" s="63"/>
      <c r="P18" s="87"/>
      <c r="Q18" s="63"/>
    </row>
    <row r="19" spans="1:17" ht="16.149999999999999" customHeight="1" x14ac:dyDescent="0.35">
      <c r="C19" s="53"/>
      <c r="D19" s="54"/>
      <c r="E19" s="83"/>
      <c r="F19" s="84"/>
      <c r="G19" s="52"/>
      <c r="H19" s="52"/>
      <c r="I19" s="52"/>
      <c r="J19" s="52"/>
      <c r="K19" s="52"/>
      <c r="L19" s="52"/>
      <c r="M19" s="86"/>
      <c r="N19" s="63"/>
      <c r="O19" s="63"/>
      <c r="P19" s="87"/>
      <c r="Q19" s="63"/>
    </row>
    <row r="20" spans="1:17" ht="16.149999999999999" customHeight="1" x14ac:dyDescent="0.35">
      <c r="C20" s="53"/>
      <c r="D20" s="54"/>
      <c r="E20" s="83"/>
      <c r="F20" s="91"/>
      <c r="G20" s="52"/>
      <c r="H20" s="52"/>
      <c r="I20" s="52"/>
      <c r="J20" s="52"/>
      <c r="K20" s="52"/>
      <c r="L20" s="52"/>
      <c r="M20" s="86"/>
      <c r="N20" s="63"/>
      <c r="O20" s="63"/>
      <c r="P20" s="87"/>
      <c r="Q20" s="63"/>
    </row>
    <row r="21" spans="1:17" ht="16.149999999999999" customHeight="1" x14ac:dyDescent="0.35">
      <c r="C21" s="53"/>
      <c r="D21" s="54"/>
      <c r="E21" s="83"/>
      <c r="F21" s="84"/>
      <c r="G21" s="52"/>
      <c r="H21" s="52"/>
      <c r="I21" s="52"/>
      <c r="J21" s="52"/>
      <c r="K21" s="52"/>
      <c r="L21" s="52"/>
      <c r="M21" s="86"/>
      <c r="N21" s="63"/>
      <c r="O21" s="63"/>
      <c r="P21" s="87"/>
      <c r="Q21" s="63"/>
    </row>
    <row r="22" spans="1:17" ht="16.149999999999999" customHeight="1" x14ac:dyDescent="0.35">
      <c r="C22" s="53"/>
      <c r="D22" s="54"/>
      <c r="E22" s="83"/>
      <c r="F22" s="84"/>
      <c r="G22" s="52"/>
      <c r="H22" s="52"/>
      <c r="I22" s="52"/>
      <c r="J22" s="52"/>
      <c r="K22" s="52"/>
      <c r="L22" s="52"/>
      <c r="M22" s="86"/>
      <c r="N22" s="63"/>
      <c r="O22" s="63"/>
      <c r="P22" s="87"/>
      <c r="Q22" s="63"/>
    </row>
    <row r="23" spans="1:17" ht="16.149999999999999" customHeight="1" x14ac:dyDescent="0.35">
      <c r="B23" s="128"/>
      <c r="C23" s="128"/>
      <c r="D23" s="54"/>
      <c r="E23" s="53"/>
      <c r="F23" s="52"/>
      <c r="G23" s="52"/>
      <c r="H23" s="52"/>
      <c r="I23" s="52"/>
      <c r="J23" s="52"/>
      <c r="K23" s="52"/>
      <c r="L23" s="126"/>
      <c r="M23" s="127"/>
      <c r="N23" s="63"/>
      <c r="O23" s="63"/>
      <c r="P23" s="87"/>
      <c r="Q23" s="63"/>
    </row>
    <row r="24" spans="1:17" ht="15" customHeight="1" x14ac:dyDescent="0.35">
      <c r="B24" s="125"/>
      <c r="C24" s="125"/>
      <c r="D24" s="54"/>
      <c r="E24" s="53"/>
      <c r="I24" s="85"/>
      <c r="L24" s="125"/>
      <c r="M24" s="125"/>
    </row>
    <row r="25" spans="1:17" ht="15.65" customHeight="1" x14ac:dyDescent="0.3">
      <c r="B25" s="123"/>
      <c r="C25" s="123"/>
      <c r="D25" s="123"/>
      <c r="E25" s="123"/>
      <c r="F25" s="63"/>
      <c r="L25" s="124"/>
      <c r="M25" s="124"/>
    </row>
    <row r="26" spans="1:17" x14ac:dyDescent="0.3">
      <c r="F26" s="63"/>
    </row>
    <row r="27" spans="1:17" x14ac:dyDescent="0.3">
      <c r="F27" s="63"/>
    </row>
  </sheetData>
  <mergeCells count="10">
    <mergeCell ref="L1:M1"/>
    <mergeCell ref="L2:M2"/>
    <mergeCell ref="A4:M4"/>
    <mergeCell ref="A18:B18"/>
    <mergeCell ref="B25:E25"/>
    <mergeCell ref="L25:M25"/>
    <mergeCell ref="B24:C24"/>
    <mergeCell ref="L24:M24"/>
    <mergeCell ref="L23:M23"/>
    <mergeCell ref="B23:C23"/>
  </mergeCells>
  <printOptions horizontalCentered="1"/>
  <pageMargins left="0.59055118110236227" right="0.19685039370078741" top="0.39370078740157483" bottom="0.19685039370078741" header="0" footer="0.11811023622047245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25"/>
  <sheetViews>
    <sheetView view="pageBreakPreview" zoomScale="80" zoomScaleNormal="100" zoomScaleSheetLayoutView="80" workbookViewId="0">
      <selection activeCell="H1" sqref="H1:I1"/>
    </sheetView>
  </sheetViews>
  <sheetFormatPr defaultColWidth="9.1796875" defaultRowHeight="13" x14ac:dyDescent="0.3"/>
  <cols>
    <col min="1" max="1" width="68.54296875" style="8" customWidth="1"/>
    <col min="2" max="2" width="14.26953125" style="8" customWidth="1"/>
    <col min="3" max="3" width="14.81640625" style="8" customWidth="1"/>
    <col min="4" max="5" width="11.81640625" style="8" customWidth="1"/>
    <col min="6" max="6" width="18" style="8" customWidth="1"/>
    <col min="7" max="7" width="17.7265625" style="8" customWidth="1"/>
    <col min="8" max="8" width="15.1796875" style="8" customWidth="1"/>
    <col min="9" max="9" width="16.1796875" style="8" customWidth="1"/>
    <col min="10" max="10" width="11" style="8" customWidth="1"/>
    <col min="11" max="11" width="11.453125" style="8" customWidth="1"/>
    <col min="12" max="12" width="12.453125" style="8" customWidth="1"/>
    <col min="13" max="13" width="11.453125" style="8" customWidth="1"/>
    <col min="14" max="16384" width="9.1796875" style="8"/>
  </cols>
  <sheetData>
    <row r="1" spans="1:9" ht="16.5" x14ac:dyDescent="0.3">
      <c r="H1" s="139" t="s">
        <v>69</v>
      </c>
      <c r="I1" s="117"/>
    </row>
    <row r="2" spans="1:9" x14ac:dyDescent="0.3">
      <c r="H2" s="117" t="s">
        <v>52</v>
      </c>
      <c r="I2" s="117"/>
    </row>
    <row r="4" spans="1:9" ht="13.5" thickBot="1" x14ac:dyDescent="0.35">
      <c r="A4" s="8" t="s">
        <v>1</v>
      </c>
      <c r="I4" s="14"/>
    </row>
    <row r="5" spans="1:9" ht="26.5" customHeight="1" thickBot="1" x14ac:dyDescent="0.35">
      <c r="A5" s="129" t="s">
        <v>64</v>
      </c>
      <c r="B5" s="130"/>
      <c r="C5" s="130"/>
      <c r="D5" s="130"/>
      <c r="E5" s="130"/>
      <c r="F5" s="130"/>
      <c r="G5" s="130"/>
      <c r="H5" s="130"/>
      <c r="I5" s="131"/>
    </row>
    <row r="6" spans="1:9" ht="14.15" customHeight="1" thickBot="1" x14ac:dyDescent="0.35"/>
    <row r="7" spans="1:9" ht="81.75" customHeight="1" thickBot="1" x14ac:dyDescent="0.35">
      <c r="A7" s="18" t="s">
        <v>0</v>
      </c>
      <c r="B7" s="16" t="s">
        <v>3</v>
      </c>
      <c r="C7" s="16" t="s">
        <v>4</v>
      </c>
      <c r="D7" s="16" t="s">
        <v>53</v>
      </c>
      <c r="E7" s="16" t="s">
        <v>58</v>
      </c>
      <c r="F7" s="16"/>
      <c r="G7" s="16"/>
      <c r="H7" s="16" t="s">
        <v>5</v>
      </c>
      <c r="I7" s="17" t="s">
        <v>6</v>
      </c>
    </row>
    <row r="8" spans="1:9" ht="14.25" customHeight="1" x14ac:dyDescent="0.3">
      <c r="A8" s="58"/>
      <c r="B8" s="59"/>
      <c r="C8" s="11"/>
      <c r="D8" s="11"/>
      <c r="E8" s="11"/>
      <c r="F8" s="11"/>
      <c r="G8" s="11"/>
      <c r="H8" s="11"/>
      <c r="I8" s="11"/>
    </row>
    <row r="9" spans="1:9" ht="17.5" customHeight="1" x14ac:dyDescent="0.3">
      <c r="A9" s="58" t="s">
        <v>55</v>
      </c>
      <c r="B9" s="59">
        <v>2</v>
      </c>
      <c r="C9" s="11"/>
      <c r="D9" s="11">
        <f t="shared" ref="D9:D12" si="0">C9*0.5</f>
        <v>0</v>
      </c>
      <c r="E9" s="11">
        <f>(C9+D9)*0.25</f>
        <v>0</v>
      </c>
      <c r="F9" s="11"/>
      <c r="G9" s="11"/>
      <c r="H9" s="11">
        <f t="shared" ref="H9:H12" si="1">SUM(C9:G9)</f>
        <v>0</v>
      </c>
      <c r="I9" s="11">
        <f>H9*B9</f>
        <v>0</v>
      </c>
    </row>
    <row r="10" spans="1:9" ht="17.5" customHeight="1" x14ac:dyDescent="0.3">
      <c r="A10" s="58" t="s">
        <v>56</v>
      </c>
      <c r="B10" s="59">
        <v>4</v>
      </c>
      <c r="C10" s="11"/>
      <c r="D10" s="11">
        <f t="shared" si="0"/>
        <v>0</v>
      </c>
      <c r="E10" s="11">
        <f>(C10+D10)*0.25</f>
        <v>0</v>
      </c>
      <c r="F10" s="11"/>
      <c r="G10" s="11"/>
      <c r="H10" s="11">
        <f t="shared" si="1"/>
        <v>0</v>
      </c>
      <c r="I10" s="11">
        <f t="shared" ref="I10:I12" si="2">H10*B10</f>
        <v>0</v>
      </c>
    </row>
    <row r="11" spans="1:9" ht="17.5" customHeight="1" x14ac:dyDescent="0.3">
      <c r="A11" s="58" t="s">
        <v>11</v>
      </c>
      <c r="B11" s="59">
        <v>2</v>
      </c>
      <c r="C11" s="11"/>
      <c r="D11" s="11">
        <f t="shared" si="0"/>
        <v>0</v>
      </c>
      <c r="E11" s="11">
        <f>(C11+D11)*0.25</f>
        <v>0</v>
      </c>
      <c r="F11" s="11"/>
      <c r="G11" s="11"/>
      <c r="H11" s="11">
        <f t="shared" si="1"/>
        <v>0</v>
      </c>
      <c r="I11" s="11">
        <f t="shared" si="2"/>
        <v>0</v>
      </c>
    </row>
    <row r="12" spans="1:9" ht="17.5" customHeight="1" x14ac:dyDescent="0.3">
      <c r="A12" s="58" t="s">
        <v>57</v>
      </c>
      <c r="B12" s="59">
        <v>5</v>
      </c>
      <c r="C12" s="11"/>
      <c r="D12" s="11">
        <f t="shared" si="0"/>
        <v>0</v>
      </c>
      <c r="E12" s="11">
        <f>(C12+D12)*0.25</f>
        <v>0</v>
      </c>
      <c r="F12" s="11"/>
      <c r="G12" s="11"/>
      <c r="H12" s="11">
        <f t="shared" si="1"/>
        <v>0</v>
      </c>
      <c r="I12" s="11">
        <f t="shared" si="2"/>
        <v>0</v>
      </c>
    </row>
    <row r="13" spans="1:9" ht="13.5" thickBot="1" x14ac:dyDescent="0.35">
      <c r="A13" s="19" t="s">
        <v>49</v>
      </c>
      <c r="B13" s="20">
        <f>SUM(B9:B12)</f>
        <v>13</v>
      </c>
      <c r="C13" s="21"/>
      <c r="D13" s="21"/>
      <c r="E13" s="21"/>
      <c r="F13" s="21"/>
      <c r="G13" s="21"/>
      <c r="H13" s="21"/>
      <c r="I13" s="22"/>
    </row>
    <row r="14" spans="1:9" x14ac:dyDescent="0.3">
      <c r="A14" s="23" t="s">
        <v>2</v>
      </c>
      <c r="B14" s="24"/>
      <c r="C14" s="25"/>
      <c r="D14" s="25"/>
      <c r="E14" s="25"/>
      <c r="F14" s="25"/>
      <c r="G14" s="25"/>
      <c r="H14" s="26"/>
      <c r="I14" s="27">
        <f>SUM(I8:I12)</f>
        <v>0</v>
      </c>
    </row>
    <row r="15" spans="1:9" x14ac:dyDescent="0.3">
      <c r="A15" s="110" t="s">
        <v>10</v>
      </c>
      <c r="B15" s="12"/>
      <c r="C15" s="11"/>
      <c r="D15" s="11"/>
      <c r="E15" s="11"/>
      <c r="F15" s="11"/>
      <c r="G15" s="11"/>
      <c r="H15" s="13"/>
      <c r="I15" s="28">
        <f>ROUND((I14+I17)*15%,2)</f>
        <v>0</v>
      </c>
    </row>
    <row r="16" spans="1:9" x14ac:dyDescent="0.3">
      <c r="A16" s="110" t="s">
        <v>7</v>
      </c>
      <c r="B16" s="12"/>
      <c r="C16" s="11"/>
      <c r="D16" s="11"/>
      <c r="E16" s="11"/>
      <c r="F16" s="11"/>
      <c r="G16" s="11"/>
      <c r="H16" s="13"/>
      <c r="I16" s="28">
        <f>ROUND((I14+I17)*3.68%,2)</f>
        <v>0</v>
      </c>
    </row>
    <row r="17" spans="1:9" x14ac:dyDescent="0.3">
      <c r="A17" s="110" t="s">
        <v>8</v>
      </c>
      <c r="B17" s="12"/>
      <c r="C17" s="11"/>
      <c r="D17" s="11"/>
      <c r="E17" s="11"/>
      <c r="F17" s="11"/>
      <c r="G17" s="11"/>
      <c r="H17" s="13"/>
      <c r="I17" s="28">
        <f>ROUND(I14*30.9%,2)</f>
        <v>0</v>
      </c>
    </row>
    <row r="18" spans="1:9" x14ac:dyDescent="0.3">
      <c r="A18" s="110" t="s">
        <v>9</v>
      </c>
      <c r="B18" s="12"/>
      <c r="C18" s="11"/>
      <c r="D18" s="11"/>
      <c r="E18" s="11"/>
      <c r="F18" s="11"/>
      <c r="G18" s="11"/>
      <c r="H18" s="13"/>
      <c r="I18" s="28"/>
    </row>
    <row r="19" spans="1:9" ht="13.5" thickBot="1" x14ac:dyDescent="0.35">
      <c r="A19" s="29" t="s">
        <v>37</v>
      </c>
      <c r="B19" s="30"/>
      <c r="C19" s="15"/>
      <c r="D19" s="15"/>
      <c r="E19" s="15"/>
      <c r="F19" s="15"/>
      <c r="G19" s="15"/>
      <c r="H19" s="31"/>
      <c r="I19" s="32">
        <f>I14+I15+I16+I17+I18</f>
        <v>0</v>
      </c>
    </row>
    <row r="20" spans="1:9" x14ac:dyDescent="0.3">
      <c r="A20" s="88"/>
      <c r="B20" s="87"/>
      <c r="C20" s="89"/>
      <c r="D20" s="87"/>
      <c r="E20" s="87"/>
      <c r="F20" s="87"/>
      <c r="G20" s="87"/>
      <c r="H20" s="87"/>
      <c r="I20" s="82"/>
    </row>
    <row r="21" spans="1:9" x14ac:dyDescent="0.3">
      <c r="A21" s="88"/>
      <c r="B21" s="87"/>
      <c r="C21" s="89"/>
      <c r="D21" s="87"/>
      <c r="E21" s="87"/>
      <c r="F21" s="87"/>
      <c r="G21" s="87"/>
      <c r="H21" s="87"/>
      <c r="I21" s="82"/>
    </row>
    <row r="22" spans="1:9" ht="15.5" x14ac:dyDescent="0.35">
      <c r="A22" s="76"/>
      <c r="B22" s="78"/>
      <c r="C22" s="54"/>
      <c r="D22" s="53"/>
      <c r="F22" s="53"/>
      <c r="G22" s="53"/>
    </row>
    <row r="23" spans="1:9" ht="15.5" x14ac:dyDescent="0.35">
      <c r="A23" s="68"/>
      <c r="B23" s="77"/>
      <c r="C23" s="54"/>
      <c r="D23" s="53"/>
      <c r="F23" s="53"/>
      <c r="G23" s="53"/>
    </row>
    <row r="24" spans="1:9" ht="15.5" x14ac:dyDescent="0.35">
      <c r="A24" s="69"/>
      <c r="B24" s="79"/>
      <c r="C24" s="54"/>
      <c r="D24" s="53"/>
      <c r="F24" s="53"/>
      <c r="G24" s="53"/>
      <c r="H24" s="62"/>
    </row>
    <row r="25" spans="1:9" x14ac:dyDescent="0.3">
      <c r="A25" s="68"/>
      <c r="B25" s="77"/>
      <c r="C25" s="77"/>
      <c r="D25" s="77"/>
      <c r="F25" s="53"/>
    </row>
  </sheetData>
  <mergeCells count="3">
    <mergeCell ref="A5:I5"/>
    <mergeCell ref="H1:I1"/>
    <mergeCell ref="H2:I2"/>
  </mergeCells>
  <pageMargins left="0.74803149606299213" right="0.74803149606299213" top="0.98425196850393704" bottom="0.98425196850393704" header="0.51181102362204722" footer="0.51181102362204722"/>
  <pageSetup paperSize="9" scale="7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18"/>
  <sheetViews>
    <sheetView view="pageBreakPreview" zoomScale="90" zoomScaleNormal="100" zoomScaleSheetLayoutView="90" workbookViewId="0">
      <selection activeCell="D25" sqref="D25"/>
    </sheetView>
  </sheetViews>
  <sheetFormatPr defaultColWidth="8.7265625" defaultRowHeight="13" x14ac:dyDescent="0.3"/>
  <cols>
    <col min="1" max="1" width="4.1796875" style="8" customWidth="1"/>
    <col min="2" max="2" width="52.7265625" style="8" customWidth="1"/>
    <col min="3" max="3" width="5.54296875" style="8" customWidth="1"/>
    <col min="4" max="4" width="10.81640625" style="8" customWidth="1"/>
    <col min="5" max="5" width="12.7265625" style="8" customWidth="1"/>
    <col min="6" max="6" width="11.54296875" style="8" customWidth="1"/>
    <col min="7" max="7" width="13.453125" style="8" customWidth="1"/>
    <col min="8" max="8" width="15.54296875" style="8" customWidth="1"/>
    <col min="9" max="9" width="13.453125" style="8" customWidth="1"/>
    <col min="10" max="10" width="13.26953125" style="8" customWidth="1"/>
    <col min="11" max="11" width="11.54296875" style="8" bestFit="1" customWidth="1"/>
    <col min="12" max="12" width="9.81640625" style="8" bestFit="1" customWidth="1"/>
    <col min="13" max="16384" width="8.7265625" style="8"/>
  </cols>
  <sheetData>
    <row r="1" spans="1:12" ht="16.5" x14ac:dyDescent="0.3">
      <c r="J1" s="139" t="s">
        <v>70</v>
      </c>
      <c r="K1" s="117"/>
    </row>
    <row r="2" spans="1:12" x14ac:dyDescent="0.3">
      <c r="J2" s="117" t="s">
        <v>52</v>
      </c>
      <c r="K2" s="117"/>
    </row>
    <row r="3" spans="1:12" ht="13.5" thickBot="1" x14ac:dyDescent="0.35">
      <c r="B3" s="53"/>
      <c r="I3" s="55"/>
    </row>
    <row r="4" spans="1:12" s="57" customFormat="1" ht="27.75" customHeight="1" thickBot="1" x14ac:dyDescent="0.35">
      <c r="A4" s="129" t="s">
        <v>65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</row>
    <row r="5" spans="1:12" s="57" customFormat="1" x14ac:dyDescent="0.3">
      <c r="A5" s="134"/>
      <c r="B5" s="134"/>
      <c r="C5" s="134"/>
      <c r="D5" s="134"/>
      <c r="E5" s="134"/>
      <c r="F5" s="134"/>
      <c r="G5" s="134"/>
      <c r="H5" s="134"/>
    </row>
    <row r="6" spans="1:12" s="57" customFormat="1" ht="39" x14ac:dyDescent="0.3">
      <c r="A6" s="135" t="s">
        <v>12</v>
      </c>
      <c r="B6" s="135" t="s">
        <v>32</v>
      </c>
      <c r="C6" s="135" t="s">
        <v>33</v>
      </c>
      <c r="D6" s="65" t="s">
        <v>38</v>
      </c>
      <c r="E6" s="65" t="s">
        <v>39</v>
      </c>
      <c r="F6" s="65" t="s">
        <v>46</v>
      </c>
      <c r="G6" s="65" t="s">
        <v>50</v>
      </c>
      <c r="H6" s="65" t="s">
        <v>40</v>
      </c>
      <c r="I6" s="132" t="s">
        <v>41</v>
      </c>
      <c r="J6" s="133"/>
      <c r="K6" s="65" t="s">
        <v>51</v>
      </c>
    </row>
    <row r="7" spans="1:12" s="57" customFormat="1" ht="19.149999999999999" customHeight="1" x14ac:dyDescent="0.3">
      <c r="A7" s="135"/>
      <c r="B7" s="135"/>
      <c r="C7" s="135"/>
      <c r="D7" s="10" t="s">
        <v>42</v>
      </c>
      <c r="E7" s="10" t="s">
        <v>36</v>
      </c>
      <c r="F7" s="10" t="s">
        <v>43</v>
      </c>
      <c r="G7" s="10" t="s">
        <v>36</v>
      </c>
      <c r="H7" s="10" t="s">
        <v>44</v>
      </c>
      <c r="I7" s="10" t="s">
        <v>42</v>
      </c>
      <c r="J7" s="10" t="s">
        <v>36</v>
      </c>
      <c r="K7" s="70" t="s">
        <v>34</v>
      </c>
    </row>
    <row r="8" spans="1:12" s="57" customFormat="1" ht="14.5" customHeight="1" x14ac:dyDescent="0.3">
      <c r="A8" s="10">
        <v>1</v>
      </c>
      <c r="B8" s="111" t="s">
        <v>54</v>
      </c>
      <c r="C8" s="113">
        <v>1</v>
      </c>
      <c r="D8" s="10"/>
      <c r="E8" s="10"/>
      <c r="F8" s="10"/>
      <c r="G8" s="66">
        <f>ROUND(E8*F8,2)</f>
        <v>0</v>
      </c>
      <c r="H8" s="10">
        <f>ROUND(D8*F8,2)</f>
        <v>0</v>
      </c>
      <c r="I8" s="71"/>
      <c r="J8" s="71"/>
      <c r="K8" s="72">
        <f>(H8*I8)+(E8*F8)*J8</f>
        <v>0</v>
      </c>
      <c r="L8" s="75"/>
    </row>
    <row r="9" spans="1:12" s="57" customFormat="1" ht="14.5" customHeight="1" x14ac:dyDescent="0.3">
      <c r="A9" s="10">
        <v>2</v>
      </c>
      <c r="B9" s="111" t="s">
        <v>59</v>
      </c>
      <c r="C9" s="113">
        <v>1</v>
      </c>
      <c r="D9" s="10"/>
      <c r="E9" s="10"/>
      <c r="F9" s="10"/>
      <c r="G9" s="66">
        <f>ROUND(E9*F9,2)</f>
        <v>0</v>
      </c>
      <c r="H9" s="10">
        <f>ROUND(D9*F9,2)</f>
        <v>0</v>
      </c>
      <c r="I9" s="72"/>
      <c r="J9" s="71"/>
      <c r="K9" s="72">
        <f>(I9*H9)+(J9*G9)</f>
        <v>0</v>
      </c>
    </row>
    <row r="10" spans="1:12" s="57" customFormat="1" ht="25.9" customHeight="1" x14ac:dyDescent="0.3">
      <c r="A10" s="10">
        <v>3</v>
      </c>
      <c r="B10" s="112" t="s">
        <v>45</v>
      </c>
      <c r="C10" s="114">
        <v>1</v>
      </c>
      <c r="D10" s="73"/>
      <c r="E10" s="73"/>
      <c r="F10" s="73"/>
      <c r="G10" s="60">
        <f>ROUND(E10*F10,2)</f>
        <v>0</v>
      </c>
      <c r="H10" s="73">
        <f>ROUND(D10*F10,2)</f>
        <v>0</v>
      </c>
      <c r="I10" s="72"/>
      <c r="J10" s="72"/>
      <c r="K10" s="72">
        <f>(I10*H10)+(J10*G10)</f>
        <v>0</v>
      </c>
    </row>
    <row r="11" spans="1:12" s="57" customFormat="1" x14ac:dyDescent="0.3">
      <c r="A11" s="9"/>
      <c r="B11" s="67" t="s">
        <v>35</v>
      </c>
      <c r="C11" s="10">
        <f>SUM(C8:C10)</f>
        <v>3</v>
      </c>
      <c r="D11" s="9"/>
      <c r="E11" s="9"/>
      <c r="F11" s="10"/>
      <c r="G11" s="66">
        <f>ROUND(SUM(G8:G10),2)</f>
        <v>0</v>
      </c>
      <c r="H11" s="66">
        <f>ROUND(SUM(H8:H10),2)</f>
        <v>0</v>
      </c>
      <c r="I11" s="9"/>
      <c r="J11" s="9"/>
      <c r="K11" s="74">
        <f>ROUND(SUM(K8:K10),2)</f>
        <v>0</v>
      </c>
    </row>
    <row r="12" spans="1:12" s="57" customFormat="1" x14ac:dyDescent="0.3"/>
    <row r="13" spans="1:12" s="57" customFormat="1" x14ac:dyDescent="0.3"/>
    <row r="15" spans="1:12" x14ac:dyDescent="0.3">
      <c r="B15" s="76"/>
      <c r="H15" s="53"/>
    </row>
    <row r="16" spans="1:12" x14ac:dyDescent="0.3">
      <c r="B16" s="68"/>
      <c r="H16" s="53"/>
    </row>
    <row r="17" spans="2:8" x14ac:dyDescent="0.3">
      <c r="B17" s="69"/>
      <c r="H17" s="53"/>
    </row>
    <row r="18" spans="2:8" x14ac:dyDescent="0.3">
      <c r="B18" s="68"/>
      <c r="H18" s="53"/>
    </row>
  </sheetData>
  <mergeCells count="8">
    <mergeCell ref="A4:K4"/>
    <mergeCell ref="J1:K1"/>
    <mergeCell ref="J2:K2"/>
    <mergeCell ref="I6:J6"/>
    <mergeCell ref="A5:H5"/>
    <mergeCell ref="A6:A7"/>
    <mergeCell ref="B6:B7"/>
    <mergeCell ref="C6:C7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F28"/>
  <sheetViews>
    <sheetView view="pageBreakPreview" zoomScale="80" zoomScaleNormal="100" zoomScaleSheetLayoutView="80" workbookViewId="0">
      <selection activeCell="F5" sqref="F5"/>
    </sheetView>
  </sheetViews>
  <sheetFormatPr defaultColWidth="9.1796875" defaultRowHeight="13" x14ac:dyDescent="0.3"/>
  <cols>
    <col min="1" max="1" width="5.1796875" style="8" customWidth="1"/>
    <col min="2" max="2" width="86.453125" style="8" customWidth="1"/>
    <col min="3" max="3" width="22.81640625" style="8" customWidth="1"/>
    <col min="4" max="4" width="22" style="8" customWidth="1"/>
    <col min="5" max="5" width="11.26953125" style="8" bestFit="1" customWidth="1"/>
    <col min="6" max="16384" width="9.1796875" style="8"/>
  </cols>
  <sheetData>
    <row r="1" spans="1:5" ht="16.5" x14ac:dyDescent="0.3">
      <c r="C1" s="139" t="s">
        <v>71</v>
      </c>
      <c r="D1" s="117"/>
    </row>
    <row r="2" spans="1:5" x14ac:dyDescent="0.3">
      <c r="C2" s="117" t="s">
        <v>52</v>
      </c>
      <c r="D2" s="117"/>
    </row>
    <row r="4" spans="1:5" ht="13.5" thickBot="1" x14ac:dyDescent="0.35"/>
    <row r="5" spans="1:5" ht="22.4" customHeight="1" thickBot="1" x14ac:dyDescent="0.35">
      <c r="A5" s="136" t="s">
        <v>66</v>
      </c>
      <c r="B5" s="137"/>
      <c r="C5" s="137"/>
      <c r="D5" s="138"/>
    </row>
    <row r="6" spans="1:5" ht="13.5" thickBot="1" x14ac:dyDescent="0.35">
      <c r="A6" s="7"/>
    </row>
    <row r="7" spans="1:5" ht="26.5" thickBot="1" x14ac:dyDescent="0.35">
      <c r="A7" s="6" t="s">
        <v>12</v>
      </c>
      <c r="B7" s="5" t="s">
        <v>13</v>
      </c>
      <c r="C7" s="4" t="s">
        <v>14</v>
      </c>
      <c r="D7" s="3" t="s">
        <v>15</v>
      </c>
    </row>
    <row r="8" spans="1:5" x14ac:dyDescent="0.3">
      <c r="A8" s="2">
        <v>1</v>
      </c>
      <c r="B8" s="115" t="s">
        <v>16</v>
      </c>
      <c r="C8" s="1"/>
      <c r="D8" s="33">
        <f>C8/12</f>
        <v>0</v>
      </c>
      <c r="E8" s="37"/>
    </row>
    <row r="9" spans="1:5" x14ac:dyDescent="0.3">
      <c r="A9" s="34">
        <v>2</v>
      </c>
      <c r="B9" s="116" t="s">
        <v>17</v>
      </c>
      <c r="C9" s="36"/>
      <c r="D9" s="33">
        <f t="shared" ref="D9:D20" si="0">C9/12</f>
        <v>0</v>
      </c>
      <c r="E9" s="37"/>
    </row>
    <row r="10" spans="1:5" x14ac:dyDescent="0.3">
      <c r="A10" s="2">
        <v>3</v>
      </c>
      <c r="B10" s="116" t="s">
        <v>18</v>
      </c>
      <c r="C10" s="36"/>
      <c r="D10" s="33">
        <f t="shared" si="0"/>
        <v>0</v>
      </c>
      <c r="E10" s="37"/>
    </row>
    <row r="11" spans="1:5" x14ac:dyDescent="0.3">
      <c r="A11" s="34">
        <v>4</v>
      </c>
      <c r="B11" s="116" t="s">
        <v>19</v>
      </c>
      <c r="C11" s="36"/>
      <c r="D11" s="33">
        <f t="shared" si="0"/>
        <v>0</v>
      </c>
      <c r="E11" s="37"/>
    </row>
    <row r="12" spans="1:5" x14ac:dyDescent="0.3">
      <c r="A12" s="2">
        <v>5</v>
      </c>
      <c r="B12" s="116" t="s">
        <v>20</v>
      </c>
      <c r="C12" s="36"/>
      <c r="D12" s="33">
        <f t="shared" si="0"/>
        <v>0</v>
      </c>
      <c r="E12" s="37"/>
    </row>
    <row r="13" spans="1:5" x14ac:dyDescent="0.3">
      <c r="A13" s="34">
        <v>6</v>
      </c>
      <c r="B13" s="116" t="s">
        <v>21</v>
      </c>
      <c r="C13" s="36"/>
      <c r="D13" s="33">
        <f t="shared" si="0"/>
        <v>0</v>
      </c>
      <c r="E13" s="37"/>
    </row>
    <row r="14" spans="1:5" x14ac:dyDescent="0.3">
      <c r="A14" s="2">
        <v>7</v>
      </c>
      <c r="B14" s="116" t="s">
        <v>22</v>
      </c>
      <c r="C14" s="36"/>
      <c r="D14" s="33">
        <f t="shared" si="0"/>
        <v>0</v>
      </c>
      <c r="E14" s="37"/>
    </row>
    <row r="15" spans="1:5" x14ac:dyDescent="0.3">
      <c r="A15" s="34">
        <v>8</v>
      </c>
      <c r="B15" s="9"/>
      <c r="C15" s="38"/>
      <c r="D15" s="33">
        <f t="shared" si="0"/>
        <v>0</v>
      </c>
      <c r="E15" s="37"/>
    </row>
    <row r="16" spans="1:5" x14ac:dyDescent="0.3">
      <c r="A16" s="2">
        <v>9</v>
      </c>
      <c r="B16" s="35"/>
      <c r="C16" s="36"/>
      <c r="D16" s="33">
        <f t="shared" si="0"/>
        <v>0</v>
      </c>
      <c r="E16" s="37"/>
    </row>
    <row r="17" spans="1:6" x14ac:dyDescent="0.3">
      <c r="A17" s="34">
        <v>10</v>
      </c>
      <c r="B17" s="39"/>
      <c r="C17" s="36"/>
      <c r="D17" s="33">
        <f t="shared" si="0"/>
        <v>0</v>
      </c>
      <c r="E17" s="37"/>
    </row>
    <row r="18" spans="1:6" x14ac:dyDescent="0.3">
      <c r="A18" s="2">
        <v>11</v>
      </c>
      <c r="B18" s="39"/>
      <c r="C18" s="36"/>
      <c r="D18" s="33">
        <f t="shared" si="0"/>
        <v>0</v>
      </c>
      <c r="E18" s="37"/>
    </row>
    <row r="19" spans="1:6" x14ac:dyDescent="0.3">
      <c r="A19" s="34">
        <v>12</v>
      </c>
      <c r="B19" s="39"/>
      <c r="C19" s="36"/>
      <c r="D19" s="33">
        <f t="shared" si="0"/>
        <v>0</v>
      </c>
      <c r="E19" s="37"/>
    </row>
    <row r="20" spans="1:6" ht="13.5" thickBot="1" x14ac:dyDescent="0.35">
      <c r="A20" s="2">
        <v>13</v>
      </c>
      <c r="B20" s="40"/>
      <c r="C20" s="41"/>
      <c r="D20" s="33">
        <f t="shared" si="0"/>
        <v>0</v>
      </c>
      <c r="E20" s="37"/>
      <c r="F20" s="42"/>
    </row>
    <row r="21" spans="1:6" ht="13.5" thickBot="1" x14ac:dyDescent="0.35">
      <c r="A21" s="43"/>
      <c r="B21" s="56" t="s">
        <v>23</v>
      </c>
      <c r="C21" s="44">
        <f>SUM(C8:C20)</f>
        <v>0</v>
      </c>
      <c r="D21" s="45">
        <f>SUM(D8:D20)</f>
        <v>0</v>
      </c>
      <c r="E21" s="37"/>
      <c r="F21" s="37"/>
    </row>
    <row r="22" spans="1:6" x14ac:dyDescent="0.3">
      <c r="A22" s="80"/>
      <c r="B22" s="80"/>
      <c r="C22" s="81"/>
      <c r="D22" s="82"/>
      <c r="E22" s="37"/>
      <c r="F22" s="37"/>
    </row>
    <row r="23" spans="1:6" x14ac:dyDescent="0.3">
      <c r="A23" s="80"/>
      <c r="B23" s="80"/>
      <c r="C23" s="81"/>
      <c r="D23" s="82"/>
      <c r="E23" s="37"/>
      <c r="F23" s="37"/>
    </row>
    <row r="24" spans="1:6" x14ac:dyDescent="0.3">
      <c r="A24" s="80"/>
      <c r="B24" s="80"/>
      <c r="C24" s="81"/>
      <c r="D24" s="82"/>
      <c r="E24" s="37"/>
      <c r="F24" s="37"/>
    </row>
    <row r="25" spans="1:6" x14ac:dyDescent="0.3">
      <c r="B25" s="76"/>
      <c r="C25" s="68"/>
    </row>
    <row r="26" spans="1:6" x14ac:dyDescent="0.3">
      <c r="B26" s="68"/>
      <c r="C26" s="68"/>
    </row>
    <row r="27" spans="1:6" x14ac:dyDescent="0.3">
      <c r="B27" s="69"/>
      <c r="C27" s="68"/>
    </row>
    <row r="28" spans="1:6" x14ac:dyDescent="0.3">
      <c r="B28" s="68"/>
    </row>
  </sheetData>
  <mergeCells count="3">
    <mergeCell ref="A5:D5"/>
    <mergeCell ref="C1:D1"/>
    <mergeCell ref="C2:D2"/>
  </mergeCells>
  <pageMargins left="0.23622047244094491" right="0.23622047244094491" top="0.35433070866141736" bottom="0.35433070866141736" header="0.31496062992125984" footer="0.31496062992125984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48" sqref="G48"/>
    </sheetView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Свод к договору</vt:lpstr>
      <vt:lpstr>ФОТ </vt:lpstr>
      <vt:lpstr>Транспорт</vt:lpstr>
      <vt:lpstr>Накладные</vt:lpstr>
      <vt:lpstr>Лист3</vt:lpstr>
      <vt:lpstr>Накладные!Область_печати</vt:lpstr>
      <vt:lpstr>'Свод к договору'!Область_печати</vt:lpstr>
      <vt:lpstr>Транспорт!Область_печати</vt:lpstr>
      <vt:lpstr>'ФОТ 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Гулидова Мария Андреевна</cp:lastModifiedBy>
  <cp:lastPrinted>2024-05-31T09:13:22Z</cp:lastPrinted>
  <dcterms:created xsi:type="dcterms:W3CDTF">2016-01-14T10:42:58Z</dcterms:created>
  <dcterms:modified xsi:type="dcterms:W3CDTF">2025-08-26T07:22:27Z</dcterms:modified>
</cp:coreProperties>
</file>